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cia.Cune\TERCIA CUNE\2023\CONCURSOS\TE094 TC3\"/>
    </mc:Choice>
  </mc:AlternateContent>
  <xr:revisionPtr revIDLastSave="0" documentId="8_{58A14AD3-D81E-4BE6-ACE1-7BEE7B693617}" xr6:coauthVersionLast="47" xr6:coauthVersionMax="47" xr10:uidLastSave="{00000000-0000-0000-0000-000000000000}"/>
  <bookViews>
    <workbookView xWindow="-108" yWindow="-108" windowWidth="23256" windowHeight="12456" xr2:uid="{A296ECE5-370A-42D0-88FD-A7E66A5EFBB8}"/>
  </bookViews>
  <sheets>
    <sheet name="148RL BOQ" sheetId="1" r:id="rId1"/>
  </sheets>
  <definedNames>
    <definedName name="_xlnm.Print_Area" localSheetId="0">'148RL BOQ'!$A$1:$F$84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A67" i="1"/>
  <c r="A68" i="1" s="1"/>
  <c r="A69" i="1" s="1"/>
  <c r="A70" i="1" s="1"/>
  <c r="A71" i="1" s="1"/>
  <c r="A72" i="1" s="1"/>
  <c r="A73" i="1" s="1"/>
  <c r="A74" i="1" s="1"/>
  <c r="A75" i="1" s="1"/>
  <c r="F66" i="1"/>
  <c r="F65" i="1"/>
  <c r="A65" i="1"/>
  <c r="A77" i="1" s="1"/>
  <c r="A78" i="1" s="1"/>
  <c r="A79" i="1" s="1"/>
  <c r="A80" i="1" s="1"/>
  <c r="A81" i="1" s="1"/>
  <c r="F64" i="1"/>
  <c r="F62" i="1"/>
  <c r="F61" i="1"/>
  <c r="F60" i="1"/>
  <c r="D59" i="1"/>
  <c r="F59" i="1" s="1"/>
  <c r="D58" i="1"/>
  <c r="F58" i="1" s="1"/>
  <c r="F56" i="1"/>
  <c r="O55" i="1"/>
  <c r="F55" i="1"/>
  <c r="F54" i="1"/>
  <c r="L53" i="1"/>
  <c r="N53" i="1" s="1"/>
  <c r="F53" i="1"/>
  <c r="F52" i="1"/>
  <c r="D51" i="1"/>
  <c r="F51" i="1" s="1"/>
  <c r="F47" i="1"/>
  <c r="F46" i="1"/>
  <c r="F45" i="1"/>
  <c r="F44" i="1"/>
  <c r="A44" i="1"/>
  <c r="A45" i="1" s="1"/>
  <c r="A46" i="1" s="1"/>
  <c r="A47" i="1" s="1"/>
  <c r="F43" i="1"/>
  <c r="F42" i="1"/>
  <c r="F41" i="1"/>
  <c r="F40" i="1"/>
  <c r="F39" i="1"/>
  <c r="F38" i="1"/>
  <c r="F37" i="1"/>
  <c r="F36" i="1"/>
  <c r="F35" i="1"/>
  <c r="F34" i="1"/>
  <c r="A34" i="1"/>
  <c r="A35" i="1" s="1"/>
  <c r="A36" i="1" s="1"/>
  <c r="A37" i="1" s="1"/>
  <c r="A38" i="1" s="1"/>
  <c r="A39" i="1" s="1"/>
  <c r="A40" i="1" s="1"/>
  <c r="A41" i="1" s="1"/>
  <c r="F33" i="1"/>
  <c r="F32" i="1"/>
  <c r="F31" i="1"/>
  <c r="F30" i="1"/>
  <c r="F29" i="1"/>
  <c r="F28" i="1"/>
  <c r="F27" i="1"/>
  <c r="F26" i="1"/>
  <c r="F25" i="1"/>
  <c r="F24" i="1"/>
  <c r="A24" i="1"/>
  <c r="A25" i="1" s="1"/>
  <c r="A26" i="1" s="1"/>
  <c r="A27" i="1" s="1"/>
  <c r="A28" i="1" s="1"/>
  <c r="A29" i="1" s="1"/>
  <c r="A31" i="1" s="1"/>
  <c r="F23" i="1"/>
  <c r="A23" i="1"/>
  <c r="F22" i="1"/>
  <c r="F21" i="1"/>
  <c r="F20" i="1"/>
  <c r="F19" i="1"/>
  <c r="F18" i="1"/>
  <c r="F17" i="1"/>
  <c r="F16" i="1"/>
  <c r="F15" i="1"/>
  <c r="F14" i="1"/>
  <c r="A14" i="1"/>
  <c r="A15" i="1" s="1"/>
  <c r="A16" i="1" s="1"/>
  <c r="A17" i="1" s="1"/>
  <c r="A18" i="1" s="1"/>
  <c r="A19" i="1" s="1"/>
  <c r="A20" i="1" s="1"/>
  <c r="F13" i="1"/>
  <c r="F12" i="1"/>
  <c r="F11" i="1"/>
  <c r="F10" i="1"/>
  <c r="F9" i="1"/>
  <c r="A9" i="1"/>
  <c r="A10" i="1" s="1"/>
  <c r="A11" i="1" s="1"/>
  <c r="F8" i="1"/>
  <c r="F7" i="1"/>
  <c r="F6" i="1"/>
  <c r="F5" i="1"/>
  <c r="F4" i="1"/>
  <c r="A4" i="1"/>
  <c r="A5" i="1" s="1"/>
  <c r="A6" i="1" s="1"/>
  <c r="N56" i="1" l="1"/>
  <c r="O56" i="1" s="1"/>
  <c r="N54" i="1"/>
  <c r="F83" i="1"/>
  <c r="N57" i="1" l="1"/>
  <c r="O54" i="1"/>
</calcChain>
</file>

<file path=xl/sharedStrings.xml><?xml version="1.0" encoding="utf-8"?>
<sst xmlns="http://schemas.openxmlformats.org/spreadsheetml/2006/main" count="137" uniqueCount="96">
  <si>
    <t>BILL OF QUANTITIES - TC3 LIFT FROM 144RL TO 148RL</t>
  </si>
  <si>
    <t>Item No.</t>
  </si>
  <si>
    <t>Description</t>
  </si>
  <si>
    <t>Unit</t>
  </si>
  <si>
    <t>Quantity</t>
  </si>
  <si>
    <t>Unit Rate (USD)</t>
  </si>
  <si>
    <t>Amount (USD)</t>
  </si>
  <si>
    <t>PRELIMINARY AND GENERAL</t>
  </si>
  <si>
    <t>Mobilisation of personnel, plant, equipment, and materials for
earthworks; establish and maintain contractor's buildings, stores
and workshops</t>
  </si>
  <si>
    <t>lump sum</t>
  </si>
  <si>
    <t>Accommodation, messing and other time related preliminaries</t>
  </si>
  <si>
    <t>weeks</t>
  </si>
  <si>
    <t>Demobilisation of all plant and personnel</t>
  </si>
  <si>
    <t>SITE PREPARATION</t>
  </si>
  <si>
    <t>Completely clear and grub TSF3, RWP3 sites including embankment footprint, basin and all trees &gt;300 mm girth as per current site conditions.  No exceptions or conditions to this item will be considered.</t>
  </si>
  <si>
    <t>Remove topsoil on TSF3 footprint to a depth of 300 mm and stockpile within 2 km freehaul distance</t>
  </si>
  <si>
    <r>
      <t>m</t>
    </r>
    <r>
      <rPr>
        <vertAlign val="superscript"/>
        <sz val="10"/>
        <rFont val="Arial"/>
        <family val="2"/>
      </rPr>
      <t>3</t>
    </r>
  </si>
  <si>
    <t>Clear and grub return water pond site including embankment footprint, basin and trees &gt; 300 mm girth</t>
  </si>
  <si>
    <t>EXCAVATIONS</t>
  </si>
  <si>
    <t xml:space="preserve">Excavate toe drainage outlet trenches, backfill and compact </t>
  </si>
  <si>
    <t>m³</t>
  </si>
  <si>
    <t>Excavate solution trench</t>
  </si>
  <si>
    <t>Excavate cut-off trench under embankment to rock level</t>
  </si>
  <si>
    <t>Excavate trench for penstock outfall pipeline, backfill and compact</t>
  </si>
  <si>
    <t>Excavate for solution outfall trenches to return water pond</t>
  </si>
  <si>
    <t>Excavate for return water pond and sump</t>
  </si>
  <si>
    <t>Excavation of TSF basin (including under embankment walls)</t>
  </si>
  <si>
    <t>EARTHWORKS</t>
  </si>
  <si>
    <t>Conduct compaction tests on every layer from base to Top using troxler soil test machine for immediate test result and provide the results for reports and record keeping.</t>
  </si>
  <si>
    <t>un</t>
  </si>
  <si>
    <t>Construct TSF Embankment from borrow pit materials, moisture condition and compact at OMC -1 to +3% to 98% Proctor Density</t>
  </si>
  <si>
    <t>Alternative: Spread and compact rejects, supplied free, to 95% Proctor Density, replacing borrow in Item 4.01</t>
  </si>
  <si>
    <t>Construct Decant Road from materials excavated from basin or borrow Pit, moisture condition and compact at OMC -1 to +3% to 98% Proctor Density</t>
  </si>
  <si>
    <t>Provide, load, haul, place, spread water, mix and compact wearing course gravel for TSF Embankment crest</t>
  </si>
  <si>
    <t>Provide, load, haul, place, spread water, mix and compact wearing course gravel for Decant Road crest</t>
  </si>
  <si>
    <t>Construct  embankment for return water pond from materials excavated from basin, moisture condition and compact at OMC plus 2% to 95% Proctor Density</t>
  </si>
  <si>
    <t>Construction  of penstalks</t>
  </si>
  <si>
    <t>No</t>
  </si>
  <si>
    <t>Overhaul on excavated material.</t>
  </si>
  <si>
    <t>m³/km</t>
  </si>
  <si>
    <t>UNDERDRAIN</t>
  </si>
  <si>
    <t>Supply and Install 150 mm slotted "Drainex" perforated pipes  in the toe drain including all connections, and end caps. Pipes shall be so called "double-wall" pipes with a corrugated outside and smooth inside. Joints shall be made by means of push fit couplings supplied by the pipe manufacturer</t>
  </si>
  <si>
    <t>m</t>
  </si>
  <si>
    <t>Supply and Install 150 mm solid HDPE PN10 drain outlet pipes, including all connections and fittings</t>
  </si>
  <si>
    <r>
      <t>90</t>
    </r>
    <r>
      <rPr>
        <sz val="10"/>
        <rFont val="Calibri"/>
        <family val="2"/>
      </rPr>
      <t>°</t>
    </r>
    <r>
      <rPr>
        <sz val="10"/>
        <rFont val="Arial"/>
        <family val="2"/>
      </rPr>
      <t xml:space="preserve"> bends for toe drain outlet discharge</t>
    </r>
  </si>
  <si>
    <t>no.</t>
  </si>
  <si>
    <t>Supply and fit low pressure butterfly valves, stub and bolts to end of drain pipes</t>
  </si>
  <si>
    <r>
      <t>Geofabric 1000 g/m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wrapping to toe drain perforated pipe</t>
    </r>
  </si>
  <si>
    <r>
      <t>m</t>
    </r>
    <r>
      <rPr>
        <vertAlign val="superscript"/>
        <sz val="10"/>
        <rFont val="Arial"/>
        <family val="2"/>
      </rPr>
      <t>2</t>
    </r>
  </si>
  <si>
    <t>Spread rejects (supplied by others) to line and level</t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</si>
  <si>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</si>
  <si>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t xml:space="preserve">1m diameter Armco culverts or similar </t>
  </si>
  <si>
    <t>Culvert Protection Works</t>
  </si>
  <si>
    <t>unit rate</t>
  </si>
  <si>
    <t>EMERGENCY SPILLWAY</t>
  </si>
  <si>
    <t xml:space="preserve">Set out and excavate emergency spillway to design specifications; Haul excavated material to a designated stockpile for re-use. </t>
  </si>
  <si>
    <t>Hyson cells for TSF emergency spillway (based on standard 8 m x 30 m cell)</t>
  </si>
  <si>
    <r>
      <t xml:space="preserve">Set out and excavate RWP emergency spillway to design specifications; Haul excavated material to a designated stockpile for re-use. </t>
    </r>
    <r>
      <rPr>
        <b/>
        <sz val="10"/>
        <rFont val="Arial"/>
        <family val="2"/>
      </rPr>
      <t>(Provisional)</t>
    </r>
  </si>
  <si>
    <t xml:space="preserve"> (Provisional) Hyson cells for Stormwater Surge Earth Dam emergency spillway (based on standard 8 m x 30 m cell) (Provisional)</t>
  </si>
  <si>
    <t>m2</t>
  </si>
  <si>
    <t>PENSTOCK PIPE</t>
  </si>
  <si>
    <t>Excavate trench for Penstock outfall pipeline, backfill and compact</t>
  </si>
  <si>
    <r>
      <t>m</t>
    </r>
    <r>
      <rPr>
        <sz val="11"/>
        <color theme="1"/>
        <rFont val="Calibri"/>
        <family val="2"/>
      </rPr>
      <t>³</t>
    </r>
  </si>
  <si>
    <r>
      <t>Penstock 90</t>
    </r>
    <r>
      <rPr>
        <sz val="11"/>
        <color theme="1"/>
        <rFont val="Calibri"/>
        <family val="2"/>
      </rPr>
      <t>° bend on outfall pipe, to be cast into concrete</t>
    </r>
  </si>
  <si>
    <t>no</t>
  </si>
  <si>
    <t>penstock outfall T-Piece, to be cast into concrete</t>
  </si>
  <si>
    <t>Penstock inlet controll rings,DDPE piping 500mm diameter by 100mm hight, turned into spigot &amp; socket ends</t>
  </si>
  <si>
    <t xml:space="preserve">no </t>
  </si>
  <si>
    <t>Supply and install 3 class B bedding For Penstock outfall line</t>
  </si>
  <si>
    <t>Transport and fix HDPE piping for CH80 crossing on eastern wall</t>
  </si>
  <si>
    <t>sum</t>
  </si>
  <si>
    <t>CONCRETE &amp; GABION BASKETS</t>
  </si>
  <si>
    <t>20 Mpa Concrete base for Penstock</t>
  </si>
  <si>
    <t>50mm thick 10Mpa binding layer</t>
  </si>
  <si>
    <t>supply and place 2x1x1m Gabion baskets for penstock inlet</t>
  </si>
  <si>
    <t xml:space="preserve">Supply and Place 100mm - 250mm rock in gabion baskets </t>
  </si>
  <si>
    <t>Geotextile wraping around gabion Baskets</t>
  </si>
  <si>
    <r>
      <t>m</t>
    </r>
    <r>
      <rPr>
        <sz val="11"/>
        <color theme="1"/>
        <rFont val="Calibri"/>
        <family val="2"/>
      </rPr>
      <t>²</t>
    </r>
  </si>
  <si>
    <t>TAILINGS DISTRIBUTION PIPING</t>
  </si>
  <si>
    <t>Supply and Install 225ND Class PN10 PE100 HDPE tailings delivery pipeline (ring feed) 9 m lengths flanged both ends to 1000/3</t>
  </si>
  <si>
    <t>Supply and Install 225ND Class PN10 PE100 HDPE equal T-piece flanged both ends to 1000/3</t>
  </si>
  <si>
    <t>Supply and Install 225 diameter 1.5 m long flexible hose flanged one end only to 1000/3</t>
  </si>
  <si>
    <t>Supply and Install 250ND class 6 UPVC pipe 6 m long with 200 mm long x 75 mm wide slots at 200 mm intervals</t>
  </si>
  <si>
    <t>Supply and Install full flow &amp; in-line valves to suit 225ND HDPE pipe</t>
  </si>
  <si>
    <t>Supply and install Clarkson knife gate valve</t>
  </si>
  <si>
    <t>Supply and Install 200ND Class 6 UPVC 6 m long with 200 mm long x 75 mm wide slots spaced 150 mm apart</t>
  </si>
  <si>
    <t>Supply and Install 100 mm diameter  300 mm long steel pipe flanged one end only to 1000/3</t>
  </si>
  <si>
    <t>Supply and Install 100 mm diameter 300 mm long flexible hose flanged one end only to 1000/3</t>
  </si>
  <si>
    <t>Supply and Install 220 mm diameter 6 mm thick 200 mm wide steel clamp complete with bolts, nuts and washers</t>
  </si>
  <si>
    <t>RETURN WATER PUMP</t>
  </si>
  <si>
    <t>Supply and Install 200ND PE100 PN8 HDPE piping (flanges, fittings etc, included)</t>
  </si>
  <si>
    <t>Supply, install and commissioning of 40 l/s water Pumps (1 duty and 1 standby pump), complete with motors, fitted to  floating barge, complete with flexible pipe connections and walkway</t>
  </si>
  <si>
    <t>Supply, install and commissioning of MCC</t>
  </si>
  <si>
    <t>Sum</t>
  </si>
  <si>
    <t>Provision for providing bulk power supply (overhead power) from RWD pump station to Return water sump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</si>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</sst>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0.0"/>
    <numFmt numFmtId="166" formatCode="_ * #,##0_ ;_ * \-#,##0_ ;_ * &quot;-&quot;??_ ;_ @_ "/>
    <numFmt numFmtId="167" formatCode="_ * #,##0.00_ ;_ * \-#,##0.00_ ;_ * &quot;-&quot;??_ ;_ @_ "/>
    <numFmt numFmtId="168" formatCode="_-* #,##0.00\ _€_-;\-* #,##0.00\ _€_-;_-* &quot;-&quot;??\ _€_-;_-@_-"/>
    <numFmt numFmtId="169" formatCode="#,##0.00\ [$USD];[Red]#,##0.00\ [$USD]"/>
    <numFmt numFmtId="170" formatCode="#,##0.00\ [$MZM];\-#,##0.00\ [$MZM]"/>
    <numFmt numFmtId="171" formatCode="#,##0.00\ [$USD]"/>
    <numFmt numFmtId="172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64" fontId="3" fillId="0" borderId="5" xfId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64" fontId="5" fillId="0" borderId="5" xfId="1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horizontal="center" vertical="center" wrapText="1"/>
    </xf>
    <xf numFmtId="167" fontId="0" fillId="0" borderId="0" xfId="0" applyNumberFormat="1"/>
    <xf numFmtId="165" fontId="5" fillId="0" borderId="4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horizontal="center" vertical="center"/>
    </xf>
    <xf numFmtId="166" fontId="3" fillId="0" borderId="5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166" fontId="5" fillId="0" borderId="5" xfId="1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indent="1"/>
    </xf>
    <xf numFmtId="166" fontId="0" fillId="0" borderId="0" xfId="0" applyNumberFormat="1"/>
    <xf numFmtId="2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 indent="1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166" fontId="7" fillId="0" borderId="5" xfId="1" applyNumberFormat="1" applyFont="1" applyBorder="1" applyAlignment="1">
      <alignment horizontal="center" vertical="center" wrapText="1"/>
    </xf>
    <xf numFmtId="166" fontId="5" fillId="0" borderId="5" xfId="1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64" fontId="9" fillId="0" borderId="5" xfId="1" applyFont="1" applyBorder="1" applyAlignment="1">
      <alignment horizontal="center" vertical="center"/>
    </xf>
    <xf numFmtId="164" fontId="5" fillId="0" borderId="5" xfId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center" vertical="center"/>
    </xf>
    <xf numFmtId="2" fontId="0" fillId="0" borderId="4" xfId="0" applyNumberFormat="1" applyBorder="1"/>
    <xf numFmtId="0" fontId="2" fillId="0" borderId="5" xfId="0" applyFon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4" xfId="0" applyBorder="1"/>
    <xf numFmtId="0" fontId="3" fillId="0" borderId="5" xfId="0" applyFont="1" applyBorder="1" applyAlignment="1">
      <alignment vertical="center" wrapText="1"/>
    </xf>
    <xf numFmtId="164" fontId="9" fillId="0" borderId="5" xfId="1" applyFont="1" applyFill="1" applyBorder="1" applyAlignment="1">
      <alignment horizontal="center" vertical="center"/>
    </xf>
    <xf numFmtId="168" fontId="0" fillId="0" borderId="0" xfId="0" applyNumberFormat="1"/>
    <xf numFmtId="165" fontId="8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 applyProtection="1">
      <alignment horizontal="center" vertical="center"/>
      <protection locked="0"/>
    </xf>
    <xf numFmtId="166" fontId="5" fillId="2" borderId="5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4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0" fontId="0" fillId="0" borderId="0" xfId="0" applyNumberFormat="1"/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3" fontId="0" fillId="0" borderId="0" xfId="0" applyNumberFormat="1"/>
    <xf numFmtId="169" fontId="0" fillId="0" borderId="0" xfId="0" applyNumberFormat="1"/>
    <xf numFmtId="171" fontId="5" fillId="0" borderId="5" xfId="1" applyNumberFormat="1" applyFont="1" applyFill="1" applyBorder="1" applyAlignment="1">
      <alignment horizontal="center" vertical="center" wrapText="1"/>
    </xf>
    <xf numFmtId="171" fontId="5" fillId="0" borderId="5" xfId="1" applyNumberFormat="1" applyFont="1" applyFill="1" applyBorder="1" applyAlignment="1">
      <alignment horizontal="center" vertical="center"/>
    </xf>
    <xf numFmtId="171" fontId="9" fillId="0" borderId="5" xfId="1" applyNumberFormat="1" applyFont="1" applyBorder="1" applyAlignment="1">
      <alignment horizontal="center" vertical="center"/>
    </xf>
    <xf numFmtId="171" fontId="5" fillId="0" borderId="5" xfId="1" applyNumberFormat="1" applyFont="1" applyBorder="1" applyAlignment="1">
      <alignment horizontal="center" vertical="center"/>
    </xf>
    <xf numFmtId="171" fontId="3" fillId="0" borderId="5" xfId="1" applyNumberFormat="1" applyFont="1" applyFill="1" applyBorder="1" applyAlignment="1">
      <alignment horizontal="center" vertical="center"/>
    </xf>
    <xf numFmtId="171" fontId="8" fillId="0" borderId="5" xfId="1" applyNumberFormat="1" applyFont="1" applyBorder="1" applyAlignment="1">
      <alignment horizontal="center" vertical="center"/>
    </xf>
    <xf numFmtId="171" fontId="0" fillId="0" borderId="5" xfId="0" applyNumberFormat="1" applyBorder="1"/>
    <xf numFmtId="171" fontId="9" fillId="0" borderId="5" xfId="1" applyNumberFormat="1" applyFont="1" applyFill="1" applyBorder="1" applyAlignment="1">
      <alignment horizontal="center" vertical="center"/>
    </xf>
    <xf numFmtId="172" fontId="5" fillId="0" borderId="6" xfId="1" applyNumberFormat="1" applyFont="1" applyFill="1" applyBorder="1" applyAlignment="1">
      <alignment horizontal="center" vertical="center"/>
    </xf>
    <xf numFmtId="171" fontId="5" fillId="0" borderId="6" xfId="1" applyNumberFormat="1" applyFont="1" applyFill="1" applyBorder="1" applyAlignment="1">
      <alignment horizontal="center" vertical="center" wrapText="1"/>
    </xf>
    <xf numFmtId="171" fontId="0" fillId="0" borderId="6" xfId="0" applyNumberFormat="1" applyBorder="1"/>
    <xf numFmtId="171" fontId="5" fillId="0" borderId="6" xfId="1" applyNumberFormat="1" applyFont="1" applyFill="1" applyBorder="1" applyAlignment="1">
      <alignment horizontal="center" wrapText="1"/>
    </xf>
    <xf numFmtId="171" fontId="5" fillId="2" borderId="6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0C486-C617-4AA2-A187-934B85C705BB}">
  <sheetPr>
    <pageSetUpPr fitToPage="1"/>
  </sheetPr>
  <dimension ref="A1:O89"/>
  <sheetViews>
    <sheetView tabSelected="1" view="pageBreakPreview" topLeftCell="H54" zoomScale="175" zoomScaleNormal="100" zoomScaleSheetLayoutView="175" workbookViewId="0">
      <selection sqref="A1:F1"/>
    </sheetView>
  </sheetViews>
  <sheetFormatPr defaultRowHeight="14.4" x14ac:dyDescent="0.3"/>
  <cols>
    <col min="2" max="2" width="55.88671875" style="60" customWidth="1"/>
    <col min="3" max="3" width="11.5546875" customWidth="1"/>
    <col min="4" max="4" width="12" bestFit="1" customWidth="1"/>
    <col min="5" max="5" width="14.5546875" customWidth="1"/>
    <col min="6" max="6" width="18.6640625" customWidth="1"/>
    <col min="7" max="7" width="14.6640625" bestFit="1" customWidth="1"/>
    <col min="8" max="8" width="21.88671875" customWidth="1"/>
    <col min="10" max="10" width="14.109375" bestFit="1" customWidth="1"/>
  </cols>
  <sheetData>
    <row r="1" spans="1:8" x14ac:dyDescent="0.3">
      <c r="A1" s="76" t="s">
        <v>0</v>
      </c>
      <c r="B1" s="77"/>
      <c r="C1" s="77"/>
      <c r="D1" s="77"/>
      <c r="E1" s="77"/>
      <c r="F1" s="78"/>
    </row>
    <row r="2" spans="1:8" s="6" customFormat="1" ht="26.4" x14ac:dyDescent="0.3">
      <c r="A2" s="1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5" t="s">
        <v>6</v>
      </c>
    </row>
    <row r="3" spans="1:8" x14ac:dyDescent="0.3">
      <c r="A3" s="7">
        <v>1</v>
      </c>
      <c r="B3" s="8" t="s">
        <v>7</v>
      </c>
      <c r="C3" s="9"/>
      <c r="D3" s="10"/>
      <c r="E3" s="11"/>
      <c r="F3" s="71"/>
    </row>
    <row r="4" spans="1:8" ht="39.6" x14ac:dyDescent="0.3">
      <c r="A4" s="12">
        <f>A3+0.01</f>
        <v>1.01</v>
      </c>
      <c r="B4" s="13" t="s">
        <v>8</v>
      </c>
      <c r="C4" s="14" t="s">
        <v>9</v>
      </c>
      <c r="D4" s="15">
        <v>1</v>
      </c>
      <c r="E4" s="63"/>
      <c r="F4" s="72">
        <f t="shared" ref="F4:F47" si="0">D4*E4</f>
        <v>0</v>
      </c>
    </row>
    <row r="5" spans="1:8" x14ac:dyDescent="0.3">
      <c r="A5" s="12">
        <f t="shared" ref="A5:A6" si="1">A4+0.01</f>
        <v>1.02</v>
      </c>
      <c r="B5" s="13" t="s">
        <v>10</v>
      </c>
      <c r="C5" s="14" t="s">
        <v>11</v>
      </c>
      <c r="D5" s="15">
        <v>53</v>
      </c>
      <c r="E5" s="63"/>
      <c r="F5" s="72">
        <f t="shared" si="0"/>
        <v>0</v>
      </c>
      <c r="H5" s="16"/>
    </row>
    <row r="6" spans="1:8" ht="14.25" customHeight="1" x14ac:dyDescent="0.3">
      <c r="A6" s="12">
        <f t="shared" si="1"/>
        <v>1.03</v>
      </c>
      <c r="B6" s="13" t="s">
        <v>12</v>
      </c>
      <c r="C6" s="14" t="s">
        <v>9</v>
      </c>
      <c r="D6" s="15">
        <v>1</v>
      </c>
      <c r="E6" s="63"/>
      <c r="F6" s="72">
        <f t="shared" si="0"/>
        <v>0</v>
      </c>
    </row>
    <row r="7" spans="1:8" hidden="1" x14ac:dyDescent="0.3">
      <c r="A7" s="17"/>
      <c r="B7" s="18"/>
      <c r="C7" s="18"/>
      <c r="D7" s="19"/>
      <c r="E7" s="63"/>
      <c r="F7" s="72">
        <f t="shared" si="0"/>
        <v>0</v>
      </c>
    </row>
    <row r="8" spans="1:8" hidden="1" x14ac:dyDescent="0.3">
      <c r="A8" s="7">
        <v>2</v>
      </c>
      <c r="B8" s="20" t="s">
        <v>13</v>
      </c>
      <c r="C8" s="21"/>
      <c r="D8" s="22"/>
      <c r="E8" s="63"/>
      <c r="F8" s="72">
        <f t="shared" si="0"/>
        <v>0</v>
      </c>
    </row>
    <row r="9" spans="1:8" ht="52.8" hidden="1" x14ac:dyDescent="0.3">
      <c r="A9" s="12">
        <f>A8+0.01</f>
        <v>2.0099999999999998</v>
      </c>
      <c r="B9" s="13" t="s">
        <v>14</v>
      </c>
      <c r="C9" s="21" t="s">
        <v>9</v>
      </c>
      <c r="D9" s="15"/>
      <c r="E9" s="63"/>
      <c r="F9" s="72">
        <f t="shared" si="0"/>
        <v>0</v>
      </c>
    </row>
    <row r="10" spans="1:8" ht="26.4" hidden="1" x14ac:dyDescent="0.3">
      <c r="A10" s="12">
        <f t="shared" ref="A10:A11" si="2">A9+0.01</f>
        <v>2.0199999999999996</v>
      </c>
      <c r="B10" s="13" t="s">
        <v>15</v>
      </c>
      <c r="C10" s="21" t="s">
        <v>16</v>
      </c>
      <c r="D10" s="15"/>
      <c r="E10" s="63"/>
      <c r="F10" s="72">
        <f t="shared" si="0"/>
        <v>0</v>
      </c>
    </row>
    <row r="11" spans="1:8" ht="26.4" hidden="1" x14ac:dyDescent="0.3">
      <c r="A11" s="12">
        <f t="shared" si="2"/>
        <v>2.0299999999999994</v>
      </c>
      <c r="B11" s="13" t="s">
        <v>17</v>
      </c>
      <c r="C11" s="21" t="s">
        <v>16</v>
      </c>
      <c r="D11" s="15"/>
      <c r="E11" s="63"/>
      <c r="F11" s="72">
        <f t="shared" si="0"/>
        <v>0</v>
      </c>
    </row>
    <row r="12" spans="1:8" hidden="1" x14ac:dyDescent="0.3">
      <c r="A12" s="17"/>
      <c r="B12" s="23"/>
      <c r="C12" s="23"/>
      <c r="D12" s="15"/>
      <c r="E12" s="63"/>
      <c r="F12" s="72">
        <f t="shared" si="0"/>
        <v>0</v>
      </c>
    </row>
    <row r="13" spans="1:8" hidden="1" x14ac:dyDescent="0.3">
      <c r="A13" s="7">
        <v>3</v>
      </c>
      <c r="B13" s="8" t="s">
        <v>18</v>
      </c>
      <c r="C13" s="21"/>
      <c r="D13" s="15"/>
      <c r="E13" s="63"/>
      <c r="F13" s="72">
        <f t="shared" si="0"/>
        <v>0</v>
      </c>
    </row>
    <row r="14" spans="1:8" hidden="1" x14ac:dyDescent="0.3">
      <c r="A14" s="12">
        <f>A13+0.01</f>
        <v>3.01</v>
      </c>
      <c r="B14" s="13" t="s">
        <v>19</v>
      </c>
      <c r="C14" s="21" t="s">
        <v>20</v>
      </c>
      <c r="D14" s="15"/>
      <c r="E14" s="63"/>
      <c r="F14" s="72">
        <f t="shared" si="0"/>
        <v>0</v>
      </c>
    </row>
    <row r="15" spans="1:8" hidden="1" x14ac:dyDescent="0.3">
      <c r="A15" s="12">
        <f t="shared" ref="A15:A20" si="3">A14+0.01</f>
        <v>3.0199999999999996</v>
      </c>
      <c r="B15" s="13" t="s">
        <v>21</v>
      </c>
      <c r="C15" s="21" t="s">
        <v>20</v>
      </c>
      <c r="D15" s="15"/>
      <c r="E15" s="63"/>
      <c r="F15" s="72">
        <f t="shared" si="0"/>
        <v>0</v>
      </c>
    </row>
    <row r="16" spans="1:8" hidden="1" x14ac:dyDescent="0.3">
      <c r="A16" s="12">
        <f t="shared" si="3"/>
        <v>3.0299999999999994</v>
      </c>
      <c r="B16" s="13" t="s">
        <v>22</v>
      </c>
      <c r="C16" s="21" t="s">
        <v>20</v>
      </c>
      <c r="D16" s="15"/>
      <c r="E16" s="63"/>
      <c r="F16" s="72">
        <f t="shared" si="0"/>
        <v>0</v>
      </c>
    </row>
    <row r="17" spans="1:8" ht="26.4" hidden="1" x14ac:dyDescent="0.3">
      <c r="A17" s="12">
        <f t="shared" si="3"/>
        <v>3.0399999999999991</v>
      </c>
      <c r="B17" s="13" t="s">
        <v>23</v>
      </c>
      <c r="C17" s="21" t="s">
        <v>20</v>
      </c>
      <c r="D17" s="15"/>
      <c r="E17" s="63"/>
      <c r="F17" s="72">
        <f t="shared" si="0"/>
        <v>0</v>
      </c>
    </row>
    <row r="18" spans="1:8" hidden="1" x14ac:dyDescent="0.3">
      <c r="A18" s="12">
        <f t="shared" si="3"/>
        <v>3.0499999999999989</v>
      </c>
      <c r="B18" s="24" t="s">
        <v>24</v>
      </c>
      <c r="C18" s="21" t="s">
        <v>20</v>
      </c>
      <c r="D18" s="15"/>
      <c r="E18" s="63"/>
      <c r="F18" s="72">
        <f t="shared" si="0"/>
        <v>0</v>
      </c>
    </row>
    <row r="19" spans="1:8" hidden="1" x14ac:dyDescent="0.3">
      <c r="A19" s="12">
        <f t="shared" si="3"/>
        <v>3.0599999999999987</v>
      </c>
      <c r="B19" s="13" t="s">
        <v>25</v>
      </c>
      <c r="C19" s="21" t="s">
        <v>20</v>
      </c>
      <c r="D19" s="15"/>
      <c r="E19" s="63"/>
      <c r="F19" s="72">
        <f t="shared" si="0"/>
        <v>0</v>
      </c>
    </row>
    <row r="20" spans="1:8" hidden="1" x14ac:dyDescent="0.3">
      <c r="A20" s="12">
        <f t="shared" si="3"/>
        <v>3.0699999999999985</v>
      </c>
      <c r="B20" s="13" t="s">
        <v>26</v>
      </c>
      <c r="C20" s="21" t="s">
        <v>20</v>
      </c>
      <c r="D20" s="15"/>
      <c r="E20" s="63"/>
      <c r="F20" s="72">
        <f t="shared" si="0"/>
        <v>0</v>
      </c>
    </row>
    <row r="21" spans="1:8" hidden="1" x14ac:dyDescent="0.3">
      <c r="A21" s="17"/>
      <c r="B21" s="23"/>
      <c r="C21" s="23"/>
      <c r="D21" s="15"/>
      <c r="E21" s="63"/>
      <c r="F21" s="72">
        <f t="shared" si="0"/>
        <v>0</v>
      </c>
    </row>
    <row r="22" spans="1:8" hidden="1" x14ac:dyDescent="0.3">
      <c r="A22" s="7">
        <v>4</v>
      </c>
      <c r="B22" s="8" t="s">
        <v>27</v>
      </c>
      <c r="C22" s="21"/>
      <c r="D22" s="22"/>
      <c r="E22" s="63"/>
      <c r="F22" s="72">
        <f t="shared" si="0"/>
        <v>0</v>
      </c>
    </row>
    <row r="23" spans="1:8" ht="39.6" x14ac:dyDescent="0.3">
      <c r="A23" s="12">
        <f>A22+0.01</f>
        <v>4.01</v>
      </c>
      <c r="B23" s="13" t="s">
        <v>28</v>
      </c>
      <c r="C23" s="21" t="s">
        <v>29</v>
      </c>
      <c r="D23" s="15">
        <v>30</v>
      </c>
      <c r="E23" s="63"/>
      <c r="F23" s="72">
        <f t="shared" si="0"/>
        <v>0</v>
      </c>
    </row>
    <row r="24" spans="1:8" ht="39.6" x14ac:dyDescent="0.3">
      <c r="A24" s="12">
        <f>A23+0.01</f>
        <v>4.0199999999999996</v>
      </c>
      <c r="B24" s="13" t="s">
        <v>30</v>
      </c>
      <c r="C24" s="21" t="s">
        <v>20</v>
      </c>
      <c r="D24" s="15">
        <v>302186.66666666669</v>
      </c>
      <c r="E24" s="63"/>
      <c r="F24" s="72">
        <f t="shared" si="0"/>
        <v>0</v>
      </c>
      <c r="G24" s="25"/>
      <c r="H24" s="25"/>
    </row>
    <row r="25" spans="1:8" ht="26.4" hidden="1" x14ac:dyDescent="0.3">
      <c r="A25" s="26">
        <f t="shared" ref="A25:A29" si="4">A24+0.01</f>
        <v>4.0299999999999994</v>
      </c>
      <c r="B25" s="27" t="s">
        <v>31</v>
      </c>
      <c r="C25" s="28" t="s">
        <v>20</v>
      </c>
      <c r="D25" s="29"/>
      <c r="E25" s="63"/>
      <c r="F25" s="72">
        <f t="shared" si="0"/>
        <v>0</v>
      </c>
    </row>
    <row r="26" spans="1:8" ht="39.6" x14ac:dyDescent="0.3">
      <c r="A26" s="12">
        <f t="shared" si="4"/>
        <v>4.0399999999999991</v>
      </c>
      <c r="B26" s="13" t="s">
        <v>32</v>
      </c>
      <c r="C26" s="21" t="s">
        <v>20</v>
      </c>
      <c r="D26" s="15">
        <v>60000</v>
      </c>
      <c r="E26" s="63"/>
      <c r="F26" s="72">
        <f t="shared" si="0"/>
        <v>0</v>
      </c>
    </row>
    <row r="27" spans="1:8" ht="26.4" x14ac:dyDescent="0.3">
      <c r="A27" s="12">
        <f t="shared" si="4"/>
        <v>4.0499999999999989</v>
      </c>
      <c r="B27" s="13" t="s">
        <v>33</v>
      </c>
      <c r="C27" s="21" t="s">
        <v>20</v>
      </c>
      <c r="D27" s="15">
        <v>3393</v>
      </c>
      <c r="E27" s="63"/>
      <c r="F27" s="72">
        <f t="shared" si="0"/>
        <v>0</v>
      </c>
    </row>
    <row r="28" spans="1:8" ht="26.4" hidden="1" x14ac:dyDescent="0.3">
      <c r="A28" s="12">
        <f t="shared" si="4"/>
        <v>4.0599999999999987</v>
      </c>
      <c r="B28" s="13" t="s">
        <v>34</v>
      </c>
      <c r="C28" s="21" t="s">
        <v>20</v>
      </c>
      <c r="D28" s="15"/>
      <c r="E28" s="63"/>
      <c r="F28" s="72">
        <f t="shared" si="0"/>
        <v>0</v>
      </c>
    </row>
    <row r="29" spans="1:8" ht="39.6" hidden="1" x14ac:dyDescent="0.3">
      <c r="A29" s="12">
        <f t="shared" si="4"/>
        <v>4.0699999999999985</v>
      </c>
      <c r="B29" s="13" t="s">
        <v>35</v>
      </c>
      <c r="C29" s="21" t="s">
        <v>20</v>
      </c>
      <c r="D29" s="30"/>
      <c r="E29" s="63"/>
      <c r="F29" s="72">
        <f t="shared" si="0"/>
        <v>0</v>
      </c>
    </row>
    <row r="30" spans="1:8" x14ac:dyDescent="0.3">
      <c r="A30" s="12"/>
      <c r="B30" s="13" t="s">
        <v>36</v>
      </c>
      <c r="C30" s="21" t="s">
        <v>37</v>
      </c>
      <c r="D30" s="30">
        <v>4</v>
      </c>
      <c r="E30" s="63"/>
      <c r="F30" s="72">
        <f t="shared" si="0"/>
        <v>0</v>
      </c>
    </row>
    <row r="31" spans="1:8" x14ac:dyDescent="0.3">
      <c r="A31" s="12">
        <f>A29+0.01</f>
        <v>4.0799999999999983</v>
      </c>
      <c r="B31" s="13" t="s">
        <v>38</v>
      </c>
      <c r="C31" s="21" t="s">
        <v>39</v>
      </c>
      <c r="D31" s="15">
        <v>71297</v>
      </c>
      <c r="E31" s="63"/>
      <c r="F31" s="72">
        <f t="shared" si="0"/>
        <v>0</v>
      </c>
    </row>
    <row r="32" spans="1:8" hidden="1" x14ac:dyDescent="0.3">
      <c r="A32" s="31"/>
      <c r="B32" s="23"/>
      <c r="C32" s="23"/>
      <c r="D32" s="15"/>
      <c r="E32" s="64"/>
      <c r="F32" s="72">
        <f t="shared" si="0"/>
        <v>0</v>
      </c>
    </row>
    <row r="33" spans="1:10" hidden="1" x14ac:dyDescent="0.3">
      <c r="A33" s="32">
        <v>5</v>
      </c>
      <c r="B33" s="33" t="s">
        <v>40</v>
      </c>
      <c r="C33" s="21"/>
      <c r="D33" s="30"/>
      <c r="E33" s="65"/>
      <c r="F33" s="72">
        <f t="shared" si="0"/>
        <v>0</v>
      </c>
    </row>
    <row r="34" spans="1:10" ht="66" hidden="1" x14ac:dyDescent="0.3">
      <c r="A34" s="12">
        <f t="shared" ref="A34:A41" si="5">A33+0.01</f>
        <v>5.01</v>
      </c>
      <c r="B34" s="13" t="s">
        <v>41</v>
      </c>
      <c r="C34" s="21" t="s">
        <v>42</v>
      </c>
      <c r="D34" s="30">
        <v>0</v>
      </c>
      <c r="E34" s="66"/>
      <c r="F34" s="72">
        <f t="shared" si="0"/>
        <v>0</v>
      </c>
    </row>
    <row r="35" spans="1:10" ht="26.4" hidden="1" x14ac:dyDescent="0.3">
      <c r="A35" s="12">
        <f t="shared" si="5"/>
        <v>5.0199999999999996</v>
      </c>
      <c r="B35" s="13" t="s">
        <v>43</v>
      </c>
      <c r="C35" s="21" t="s">
        <v>42</v>
      </c>
      <c r="D35" s="30">
        <v>0</v>
      </c>
      <c r="E35" s="66"/>
      <c r="F35" s="72">
        <f t="shared" si="0"/>
        <v>0</v>
      </c>
    </row>
    <row r="36" spans="1:10" hidden="1" x14ac:dyDescent="0.3">
      <c r="A36" s="12">
        <f t="shared" si="5"/>
        <v>5.0299999999999994</v>
      </c>
      <c r="B36" s="13" t="s">
        <v>44</v>
      </c>
      <c r="C36" s="21" t="s">
        <v>45</v>
      </c>
      <c r="D36" s="30"/>
      <c r="E36" s="66"/>
      <c r="F36" s="72">
        <f t="shared" si="0"/>
        <v>0</v>
      </c>
    </row>
    <row r="37" spans="1:10" ht="26.4" hidden="1" x14ac:dyDescent="0.3">
      <c r="A37" s="12">
        <f t="shared" si="5"/>
        <v>5.0399999999999991</v>
      </c>
      <c r="B37" s="13" t="s">
        <v>46</v>
      </c>
      <c r="C37" s="21" t="s">
        <v>45</v>
      </c>
      <c r="D37" s="30">
        <v>0</v>
      </c>
      <c r="E37" s="66"/>
      <c r="F37" s="72">
        <f t="shared" si="0"/>
        <v>0</v>
      </c>
    </row>
    <row r="38" spans="1:10" ht="16.2" hidden="1" x14ac:dyDescent="0.3">
      <c r="A38" s="12">
        <f t="shared" si="5"/>
        <v>5.0499999999999989</v>
      </c>
      <c r="B38" s="13" t="s">
        <v>47</v>
      </c>
      <c r="C38" s="21" t="s">
        <v>48</v>
      </c>
      <c r="D38" s="30">
        <v>0</v>
      </c>
      <c r="E38" s="66"/>
      <c r="F38" s="72">
        <f t="shared" si="0"/>
        <v>0</v>
      </c>
    </row>
    <row r="39" spans="1:10" ht="15.6" hidden="1" x14ac:dyDescent="0.3">
      <c r="A39" s="12">
        <f t="shared" si="5"/>
        <v>5.0599999999999987</v>
      </c>
      <c r="B39" s="13" t="s">
        <v>49</v>
      </c>
      <c r="C39" s="21" t="s">
        <v>50</v>
      </c>
      <c r="D39" s="30">
        <v>0</v>
      </c>
      <c r="E39" s="66"/>
      <c r="F39" s="72">
        <f t="shared" si="0"/>
        <v>0</v>
      </c>
    </row>
    <row r="40" spans="1:10" hidden="1" x14ac:dyDescent="0.3">
      <c r="A40" s="12">
        <f t="shared" si="5"/>
        <v>5.0699999999999985</v>
      </c>
      <c r="B40" s="13" t="s">
        <v>51</v>
      </c>
      <c r="C40" s="21" t="s">
        <v>42</v>
      </c>
      <c r="D40" s="30">
        <v>0</v>
      </c>
      <c r="E40" s="66"/>
      <c r="F40" s="72">
        <f t="shared" si="0"/>
        <v>0</v>
      </c>
    </row>
    <row r="41" spans="1:10" hidden="1" x14ac:dyDescent="0.3">
      <c r="A41" s="12">
        <f t="shared" si="5"/>
        <v>5.0799999999999983</v>
      </c>
      <c r="B41" s="13" t="s">
        <v>52</v>
      </c>
      <c r="C41" s="21" t="s">
        <v>53</v>
      </c>
      <c r="D41" s="30">
        <v>0</v>
      </c>
      <c r="E41" s="66"/>
      <c r="F41" s="72">
        <f t="shared" si="0"/>
        <v>0</v>
      </c>
    </row>
    <row r="42" spans="1:10" hidden="1" x14ac:dyDescent="0.3">
      <c r="A42" s="31"/>
      <c r="B42" s="23"/>
      <c r="C42" s="23"/>
      <c r="D42" s="15"/>
      <c r="E42" s="64"/>
      <c r="F42" s="72">
        <f t="shared" si="0"/>
        <v>0</v>
      </c>
    </row>
    <row r="43" spans="1:10" hidden="1" x14ac:dyDescent="0.3">
      <c r="A43" s="7">
        <v>6</v>
      </c>
      <c r="B43" s="36" t="s">
        <v>54</v>
      </c>
      <c r="C43" s="18"/>
      <c r="D43" s="15"/>
      <c r="E43" s="67"/>
      <c r="F43" s="72">
        <f t="shared" si="0"/>
        <v>0</v>
      </c>
    </row>
    <row r="44" spans="1:10" ht="39.6" hidden="1" x14ac:dyDescent="0.3">
      <c r="A44" s="12">
        <f t="shared" ref="A44:A47" si="6">A43+0.01</f>
        <v>6.01</v>
      </c>
      <c r="B44" s="13" t="s">
        <v>55</v>
      </c>
      <c r="C44" s="21" t="s">
        <v>50</v>
      </c>
      <c r="D44" s="15">
        <v>0</v>
      </c>
      <c r="E44" s="64"/>
      <c r="F44" s="72">
        <f t="shared" si="0"/>
        <v>0</v>
      </c>
    </row>
    <row r="45" spans="1:10" ht="26.4" hidden="1" x14ac:dyDescent="0.3">
      <c r="A45" s="12">
        <f t="shared" si="6"/>
        <v>6.02</v>
      </c>
      <c r="B45" s="13" t="s">
        <v>56</v>
      </c>
      <c r="C45" s="21" t="s">
        <v>48</v>
      </c>
      <c r="D45" s="15">
        <v>0</v>
      </c>
      <c r="E45" s="64"/>
      <c r="F45" s="72">
        <f t="shared" si="0"/>
        <v>0</v>
      </c>
    </row>
    <row r="46" spans="1:10" ht="39.6" hidden="1" x14ac:dyDescent="0.3">
      <c r="A46" s="12">
        <f t="shared" si="6"/>
        <v>6.0299999999999994</v>
      </c>
      <c r="B46" s="13" t="s">
        <v>57</v>
      </c>
      <c r="C46" s="21" t="s">
        <v>50</v>
      </c>
      <c r="D46" s="15">
        <v>0</v>
      </c>
      <c r="E46" s="64"/>
      <c r="F46" s="72">
        <f t="shared" si="0"/>
        <v>0</v>
      </c>
    </row>
    <row r="47" spans="1:10" ht="39.6" hidden="1" x14ac:dyDescent="0.3">
      <c r="A47" s="12">
        <f t="shared" si="6"/>
        <v>6.0399999999999991</v>
      </c>
      <c r="B47" s="13" t="s">
        <v>58</v>
      </c>
      <c r="C47" s="21" t="s">
        <v>59</v>
      </c>
      <c r="D47" s="15">
        <v>0</v>
      </c>
      <c r="E47" s="64"/>
      <c r="F47" s="72">
        <f t="shared" si="0"/>
        <v>0</v>
      </c>
    </row>
    <row r="48" spans="1:10" x14ac:dyDescent="0.3">
      <c r="A48" s="12"/>
      <c r="B48" s="13"/>
      <c r="C48" s="21"/>
      <c r="D48" s="15"/>
      <c r="E48" s="64"/>
      <c r="F48" s="72"/>
      <c r="J48" s="25"/>
    </row>
    <row r="49" spans="1:15" x14ac:dyDescent="0.3">
      <c r="A49" s="32">
        <v>7</v>
      </c>
      <c r="B49" s="37" t="s">
        <v>60</v>
      </c>
      <c r="C49" s="38"/>
      <c r="D49" s="30"/>
      <c r="E49" s="68"/>
      <c r="F49" s="72"/>
    </row>
    <row r="50" spans="1:15" x14ac:dyDescent="0.3">
      <c r="A50" s="39"/>
      <c r="B50" s="40" t="s">
        <v>18</v>
      </c>
      <c r="C50" s="41"/>
      <c r="D50" s="41"/>
      <c r="E50" s="69"/>
      <c r="F50" s="73"/>
      <c r="I50" s="25"/>
      <c r="J50" s="25"/>
    </row>
    <row r="51" spans="1:15" ht="28.8" x14ac:dyDescent="0.3">
      <c r="A51" s="39">
        <v>7.01</v>
      </c>
      <c r="B51" s="42" t="s">
        <v>61</v>
      </c>
      <c r="C51" s="41" t="s">
        <v>62</v>
      </c>
      <c r="D51" s="41">
        <f>(24*4)*0.8*0.8</f>
        <v>61.440000000000012</v>
      </c>
      <c r="E51" s="69"/>
      <c r="F51" s="74">
        <f t="shared" ref="F51:F56" si="7">D51*E51</f>
        <v>0</v>
      </c>
    </row>
    <row r="52" spans="1:15" x14ac:dyDescent="0.3">
      <c r="A52" s="43">
        <v>7.02</v>
      </c>
      <c r="B52" s="42" t="s">
        <v>63</v>
      </c>
      <c r="C52" s="41" t="s">
        <v>64</v>
      </c>
      <c r="D52" s="41">
        <v>2</v>
      </c>
      <c r="E52" s="69"/>
      <c r="F52" s="72">
        <f t="shared" si="7"/>
        <v>0</v>
      </c>
    </row>
    <row r="53" spans="1:15" x14ac:dyDescent="0.3">
      <c r="A53" s="43">
        <v>7.03</v>
      </c>
      <c r="B53" s="42" t="s">
        <v>65</v>
      </c>
      <c r="C53" s="41" t="s">
        <v>64</v>
      </c>
      <c r="D53" s="41">
        <v>4</v>
      </c>
      <c r="E53" s="69"/>
      <c r="F53" s="72">
        <f t="shared" si="7"/>
        <v>0</v>
      </c>
      <c r="L53">
        <f>I48-(J53+K53)</f>
        <v>0</v>
      </c>
      <c r="N53">
        <f>L53/2</f>
        <v>0</v>
      </c>
    </row>
    <row r="54" spans="1:15" ht="28.8" x14ac:dyDescent="0.3">
      <c r="A54" s="43">
        <v>7.04</v>
      </c>
      <c r="B54" s="42" t="s">
        <v>66</v>
      </c>
      <c r="C54" s="41" t="s">
        <v>67</v>
      </c>
      <c r="D54" s="41">
        <v>500</v>
      </c>
      <c r="E54" s="69"/>
      <c r="F54" s="72">
        <f t="shared" si="7"/>
        <v>0</v>
      </c>
      <c r="N54" s="25">
        <f>N53+J56</f>
        <v>0</v>
      </c>
      <c r="O54" s="25">
        <f>N54*6.8</f>
        <v>0</v>
      </c>
    </row>
    <row r="55" spans="1:15" x14ac:dyDescent="0.3">
      <c r="A55" s="43">
        <v>7.05</v>
      </c>
      <c r="B55" s="42" t="s">
        <v>68</v>
      </c>
      <c r="C55" s="41" t="s">
        <v>62</v>
      </c>
      <c r="D55" s="41">
        <v>5.63</v>
      </c>
      <c r="E55" s="69"/>
      <c r="F55" s="72">
        <f t="shared" si="7"/>
        <v>0</v>
      </c>
      <c r="I55" s="25"/>
      <c r="O55" s="25">
        <f t="shared" ref="O55:O56" si="8">N55*6.8</f>
        <v>0</v>
      </c>
    </row>
    <row r="56" spans="1:15" x14ac:dyDescent="0.3">
      <c r="A56" s="43">
        <v>7.06</v>
      </c>
      <c r="B56" s="42" t="s">
        <v>69</v>
      </c>
      <c r="C56" s="41" t="s">
        <v>70</v>
      </c>
      <c r="D56" s="41">
        <v>1</v>
      </c>
      <c r="E56" s="69"/>
      <c r="F56" s="74">
        <f t="shared" si="7"/>
        <v>0</v>
      </c>
      <c r="H56" s="25"/>
      <c r="I56" s="25"/>
      <c r="J56" s="25"/>
      <c r="K56" s="25"/>
      <c r="N56" s="25">
        <f>N53+K56</f>
        <v>0</v>
      </c>
      <c r="O56" s="25">
        <f t="shared" si="8"/>
        <v>0</v>
      </c>
    </row>
    <row r="57" spans="1:15" x14ac:dyDescent="0.3">
      <c r="A57" s="32">
        <v>8</v>
      </c>
      <c r="B57" s="44" t="s">
        <v>71</v>
      </c>
      <c r="C57" s="21"/>
      <c r="D57" s="30"/>
      <c r="E57" s="70"/>
      <c r="F57" s="72"/>
      <c r="N57" s="25">
        <f>N54+N56</f>
        <v>0</v>
      </c>
    </row>
    <row r="58" spans="1:15" x14ac:dyDescent="0.3">
      <c r="A58" s="43">
        <v>8.01</v>
      </c>
      <c r="B58" s="42" t="s">
        <v>72</v>
      </c>
      <c r="C58" s="41" t="s">
        <v>20</v>
      </c>
      <c r="D58" s="41">
        <f>25.2*4</f>
        <v>100.8</v>
      </c>
      <c r="E58" s="69"/>
      <c r="F58" s="72">
        <f t="shared" ref="F58:F62" si="9">D58*E58</f>
        <v>0</v>
      </c>
    </row>
    <row r="59" spans="1:15" x14ac:dyDescent="0.3">
      <c r="A59" s="43">
        <v>8.02</v>
      </c>
      <c r="B59" s="42" t="s">
        <v>73</v>
      </c>
      <c r="C59" s="41" t="s">
        <v>20</v>
      </c>
      <c r="D59" s="41">
        <f>(25.2*0.05)*4</f>
        <v>5.04</v>
      </c>
      <c r="E59" s="69"/>
      <c r="F59" s="72">
        <f t="shared" si="9"/>
        <v>0</v>
      </c>
    </row>
    <row r="60" spans="1:15" x14ac:dyDescent="0.3">
      <c r="A60" s="43">
        <v>8.0299999999999994</v>
      </c>
      <c r="B60" s="42" t="s">
        <v>74</v>
      </c>
      <c r="C60" s="41" t="s">
        <v>64</v>
      </c>
      <c r="D60" s="41">
        <v>96</v>
      </c>
      <c r="E60" s="69"/>
      <c r="F60" s="72">
        <f t="shared" si="9"/>
        <v>0</v>
      </c>
    </row>
    <row r="61" spans="1:15" x14ac:dyDescent="0.3">
      <c r="A61" s="43">
        <v>8.0399999999999991</v>
      </c>
      <c r="B61" s="42" t="s">
        <v>75</v>
      </c>
      <c r="C61" s="41" t="s">
        <v>20</v>
      </c>
      <c r="D61" s="41">
        <v>192</v>
      </c>
      <c r="E61" s="69"/>
      <c r="F61" s="72">
        <f t="shared" si="9"/>
        <v>0</v>
      </c>
    </row>
    <row r="62" spans="1:15" ht="13.5" customHeight="1" x14ac:dyDescent="0.3">
      <c r="A62" s="43">
        <v>8.0500000000000007</v>
      </c>
      <c r="B62" s="42" t="s">
        <v>76</v>
      </c>
      <c r="C62" s="41" t="s">
        <v>77</v>
      </c>
      <c r="D62" s="41">
        <v>256</v>
      </c>
      <c r="E62" s="69"/>
      <c r="F62" s="72">
        <f t="shared" si="9"/>
        <v>0</v>
      </c>
      <c r="G62" s="46"/>
      <c r="H62" s="46"/>
    </row>
    <row r="63" spans="1:15" hidden="1" x14ac:dyDescent="0.3">
      <c r="A63" s="47"/>
      <c r="B63" s="48"/>
      <c r="C63" s="49"/>
      <c r="D63" s="50"/>
      <c r="E63" s="45"/>
      <c r="F63" s="75"/>
      <c r="G63" s="51"/>
    </row>
    <row r="64" spans="1:15" hidden="1" x14ac:dyDescent="0.3">
      <c r="A64" s="12"/>
      <c r="B64" s="13"/>
      <c r="C64" s="21"/>
      <c r="D64" s="15"/>
      <c r="E64" s="11"/>
      <c r="F64" s="72">
        <f t="shared" ref="F64:F82" si="10">D64*E64</f>
        <v>0</v>
      </c>
    </row>
    <row r="65" spans="1:6" hidden="1" x14ac:dyDescent="0.3">
      <c r="A65" s="32">
        <f>A57+1</f>
        <v>9</v>
      </c>
      <c r="B65" s="37" t="s">
        <v>78</v>
      </c>
      <c r="C65" s="21"/>
      <c r="D65" s="30"/>
      <c r="E65" s="45"/>
      <c r="F65" s="72">
        <f t="shared" si="10"/>
        <v>0</v>
      </c>
    </row>
    <row r="66" spans="1:6" ht="39.6" hidden="1" x14ac:dyDescent="0.3">
      <c r="A66" s="12">
        <v>9.01</v>
      </c>
      <c r="B66" s="13" t="s">
        <v>79</v>
      </c>
      <c r="C66" s="21" t="s">
        <v>42</v>
      </c>
      <c r="D66" s="30">
        <v>0</v>
      </c>
      <c r="E66" s="11"/>
      <c r="F66" s="72">
        <f t="shared" si="10"/>
        <v>0</v>
      </c>
    </row>
    <row r="67" spans="1:6" ht="26.4" hidden="1" x14ac:dyDescent="0.3">
      <c r="A67" s="12">
        <f t="shared" ref="A67:A75" si="11">A66+0.01</f>
        <v>9.02</v>
      </c>
      <c r="B67" s="13" t="s">
        <v>80</v>
      </c>
      <c r="C67" s="21" t="s">
        <v>45</v>
      </c>
      <c r="D67" s="30">
        <v>0</v>
      </c>
      <c r="E67" s="11"/>
      <c r="F67" s="72">
        <f t="shared" si="10"/>
        <v>0</v>
      </c>
    </row>
    <row r="68" spans="1:6" ht="26.4" hidden="1" x14ac:dyDescent="0.3">
      <c r="A68" s="12">
        <f t="shared" si="11"/>
        <v>9.0299999999999994</v>
      </c>
      <c r="B68" s="13" t="s">
        <v>81</v>
      </c>
      <c r="C68" s="21" t="s">
        <v>45</v>
      </c>
      <c r="D68" s="30">
        <v>0</v>
      </c>
      <c r="E68" s="11"/>
      <c r="F68" s="72">
        <f t="shared" si="10"/>
        <v>0</v>
      </c>
    </row>
    <row r="69" spans="1:6" ht="26.4" hidden="1" x14ac:dyDescent="0.3">
      <c r="A69" s="12">
        <f t="shared" si="11"/>
        <v>9.0399999999999991</v>
      </c>
      <c r="B69" s="13" t="s">
        <v>82</v>
      </c>
      <c r="C69" s="21" t="s">
        <v>45</v>
      </c>
      <c r="D69" s="30">
        <v>0</v>
      </c>
      <c r="E69" s="11"/>
      <c r="F69" s="72">
        <f t="shared" si="10"/>
        <v>0</v>
      </c>
    </row>
    <row r="70" spans="1:6" ht="26.4" hidden="1" x14ac:dyDescent="0.3">
      <c r="A70" s="12">
        <f t="shared" si="11"/>
        <v>9.0499999999999989</v>
      </c>
      <c r="B70" s="13" t="s">
        <v>83</v>
      </c>
      <c r="C70" s="21" t="s">
        <v>45</v>
      </c>
      <c r="D70" s="30">
        <v>0</v>
      </c>
      <c r="E70" s="35"/>
      <c r="F70" s="72">
        <f t="shared" si="10"/>
        <v>0</v>
      </c>
    </row>
    <row r="71" spans="1:6" hidden="1" x14ac:dyDescent="0.3">
      <c r="A71" s="12">
        <f t="shared" si="11"/>
        <v>9.0599999999999987</v>
      </c>
      <c r="B71" s="13" t="s">
        <v>84</v>
      </c>
      <c r="C71" s="21" t="s">
        <v>45</v>
      </c>
      <c r="D71" s="30">
        <v>0</v>
      </c>
      <c r="E71" s="35"/>
      <c r="F71" s="72">
        <f t="shared" si="10"/>
        <v>0</v>
      </c>
    </row>
    <row r="72" spans="1:6" ht="26.4" hidden="1" x14ac:dyDescent="0.3">
      <c r="A72" s="12">
        <f t="shared" si="11"/>
        <v>9.0699999999999985</v>
      </c>
      <c r="B72" s="13" t="s">
        <v>85</v>
      </c>
      <c r="C72" s="21" t="s">
        <v>45</v>
      </c>
      <c r="D72" s="30">
        <v>0</v>
      </c>
      <c r="E72" s="35"/>
      <c r="F72" s="72">
        <f t="shared" si="10"/>
        <v>0</v>
      </c>
    </row>
    <row r="73" spans="1:6" ht="26.4" hidden="1" x14ac:dyDescent="0.3">
      <c r="A73" s="12">
        <f t="shared" si="11"/>
        <v>9.0799999999999983</v>
      </c>
      <c r="B73" s="13" t="s">
        <v>86</v>
      </c>
      <c r="C73" s="21" t="s">
        <v>45</v>
      </c>
      <c r="D73" s="30">
        <v>0</v>
      </c>
      <c r="E73" s="35"/>
      <c r="F73" s="72">
        <f t="shared" si="10"/>
        <v>0</v>
      </c>
    </row>
    <row r="74" spans="1:6" ht="26.4" hidden="1" x14ac:dyDescent="0.3">
      <c r="A74" s="12">
        <f t="shared" si="11"/>
        <v>9.0899999999999981</v>
      </c>
      <c r="B74" s="13" t="s">
        <v>87</v>
      </c>
      <c r="C74" s="21" t="s">
        <v>45</v>
      </c>
      <c r="D74" s="30">
        <v>0</v>
      </c>
      <c r="E74" s="35"/>
      <c r="F74" s="72">
        <f t="shared" si="10"/>
        <v>0</v>
      </c>
    </row>
    <row r="75" spans="1:6" ht="26.4" hidden="1" x14ac:dyDescent="0.3">
      <c r="A75" s="12">
        <f t="shared" si="11"/>
        <v>9.0999999999999979</v>
      </c>
      <c r="B75" s="13" t="s">
        <v>88</v>
      </c>
      <c r="C75" s="21" t="s">
        <v>45</v>
      </c>
      <c r="D75" s="30">
        <v>0</v>
      </c>
      <c r="E75" s="35"/>
      <c r="F75" s="72">
        <f t="shared" si="10"/>
        <v>0</v>
      </c>
    </row>
    <row r="76" spans="1:6" hidden="1" x14ac:dyDescent="0.3">
      <c r="A76" s="31"/>
      <c r="B76" s="21"/>
      <c r="C76" s="21"/>
      <c r="D76" s="30"/>
      <c r="E76" s="35"/>
      <c r="F76" s="72">
        <f t="shared" si="10"/>
        <v>0</v>
      </c>
    </row>
    <row r="77" spans="1:6" hidden="1" x14ac:dyDescent="0.3">
      <c r="A77" s="32">
        <f>A65+1</f>
        <v>10</v>
      </c>
      <c r="B77" s="44" t="s">
        <v>89</v>
      </c>
      <c r="C77" s="21"/>
      <c r="D77" s="30"/>
      <c r="E77" s="34"/>
      <c r="F77" s="72">
        <f t="shared" si="10"/>
        <v>0</v>
      </c>
    </row>
    <row r="78" spans="1:6" ht="26.4" hidden="1" x14ac:dyDescent="0.3">
      <c r="A78" s="52">
        <f t="shared" ref="A78:A81" si="12">A77+0.01</f>
        <v>10.01</v>
      </c>
      <c r="B78" s="13" t="s">
        <v>90</v>
      </c>
      <c r="C78" s="21" t="s">
        <v>42</v>
      </c>
      <c r="D78" s="30">
        <v>0</v>
      </c>
      <c r="E78" s="35"/>
      <c r="F78" s="72">
        <f t="shared" si="10"/>
        <v>0</v>
      </c>
    </row>
    <row r="79" spans="1:6" ht="39.6" hidden="1" x14ac:dyDescent="0.3">
      <c r="A79" s="52">
        <f t="shared" si="12"/>
        <v>10.02</v>
      </c>
      <c r="B79" s="13" t="s">
        <v>91</v>
      </c>
      <c r="C79" s="21" t="s">
        <v>70</v>
      </c>
      <c r="D79" s="30">
        <v>0</v>
      </c>
      <c r="E79" s="35"/>
      <c r="F79" s="72">
        <f t="shared" si="10"/>
        <v>0</v>
      </c>
    </row>
    <row r="80" spans="1:6" hidden="1" x14ac:dyDescent="0.3">
      <c r="A80" s="52">
        <f t="shared" si="12"/>
        <v>10.029999999999999</v>
      </c>
      <c r="B80" s="13" t="s">
        <v>92</v>
      </c>
      <c r="C80" s="21" t="s">
        <v>93</v>
      </c>
      <c r="D80" s="30">
        <v>0</v>
      </c>
      <c r="E80" s="35"/>
      <c r="F80" s="72">
        <f t="shared" si="10"/>
        <v>0</v>
      </c>
    </row>
    <row r="81" spans="1:10" ht="0.75" hidden="1" customHeight="1" x14ac:dyDescent="0.3">
      <c r="A81" s="52">
        <f t="shared" si="12"/>
        <v>10.039999999999999</v>
      </c>
      <c r="B81" s="13" t="s">
        <v>94</v>
      </c>
      <c r="C81" s="21" t="s">
        <v>42</v>
      </c>
      <c r="D81" s="30">
        <v>0</v>
      </c>
      <c r="E81" s="35"/>
      <c r="F81" s="72">
        <f t="shared" si="10"/>
        <v>0</v>
      </c>
    </row>
    <row r="82" spans="1:10" ht="3" hidden="1" customHeight="1" x14ac:dyDescent="0.3">
      <c r="A82" s="31"/>
      <c r="B82" s="21"/>
      <c r="C82" s="21"/>
      <c r="D82" s="53"/>
      <c r="E82" s="11"/>
      <c r="F82" s="72">
        <f t="shared" si="10"/>
        <v>0</v>
      </c>
    </row>
    <row r="83" spans="1:10" x14ac:dyDescent="0.3">
      <c r="A83" s="54"/>
      <c r="B83" s="20" t="s">
        <v>95</v>
      </c>
      <c r="C83" s="9"/>
      <c r="D83" s="10"/>
      <c r="E83" s="11"/>
      <c r="F83" s="72">
        <f>SUM(F4:F82)</f>
        <v>0</v>
      </c>
      <c r="H83" s="55"/>
      <c r="J83" s="46"/>
    </row>
    <row r="84" spans="1:10" ht="15" thickBot="1" x14ac:dyDescent="0.35">
      <c r="A84" s="56"/>
      <c r="B84" s="57"/>
      <c r="C84" s="58"/>
      <c r="D84" s="58"/>
      <c r="E84" s="58"/>
      <c r="F84" s="59"/>
    </row>
    <row r="85" spans="1:10" x14ac:dyDescent="0.3">
      <c r="H85" s="46"/>
    </row>
    <row r="86" spans="1:10" x14ac:dyDescent="0.3">
      <c r="F86" s="46"/>
      <c r="H86" s="61"/>
    </row>
    <row r="89" spans="1:10" x14ac:dyDescent="0.3">
      <c r="F89" s="62"/>
      <c r="H89" s="62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4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148RL BOQ</vt:lpstr>
      <vt:lpstr>'148RL BOQ'!Print_Area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Jose, Paulo (ICVL)</dc:creator>
  <cp:lastModifiedBy>Tercia Cune</cp:lastModifiedBy>
  <dcterms:created xsi:type="dcterms:W3CDTF">2023-07-10T12:26:19Z</dcterms:created>
  <dcterms:modified xsi:type="dcterms:W3CDTF">2023-07-10T12:37:28Z</dcterms:modified>
</cp:coreProperties>
</file>